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htechnopole.sharepoint.com/sites/ht-dept-procurement/Archive/01. TENDERS/HT_2024/HT_2024_460 New Storage/2. Documentazione di gara/DA PUBBLICARE/"/>
    </mc:Choice>
  </mc:AlternateContent>
  <xr:revisionPtr revIDLastSave="599" documentId="8_{B7CF27B5-576E-4FB5-B189-2A5065E09463}" xr6:coauthVersionLast="47" xr6:coauthVersionMax="47" xr10:uidLastSave="{3569A562-98D7-4775-B032-1B0FC24747D0}"/>
  <bookViews>
    <workbookView xWindow="-108" yWindow="-108" windowWidth="23256" windowHeight="13896" firstSheet="2" activeTab="2" xr2:uid="{359C4A2E-F392-49AC-B062-A20081056373}"/>
  </bookViews>
  <sheets>
    <sheet name="Oggetto 3Y" sheetId="3" state="hidden" r:id="rId1"/>
    <sheet name="STIME" sheetId="2" state="hidden" r:id="rId2"/>
    <sheet name="Offerta Economica" sheetId="7" r:id="rId3"/>
  </sheets>
  <definedNames>
    <definedName name="_xlnm.Print_Area" localSheetId="2">'Offerta Economica'!$A$1:$K$18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7" l="1"/>
  <c r="F12" i="7"/>
  <c r="F11" i="7"/>
  <c r="F10" i="7"/>
  <c r="F15" i="7" l="1"/>
  <c r="O33" i="2"/>
  <c r="D14" i="3"/>
  <c r="D7" i="3"/>
  <c r="S39" i="2"/>
  <c r="S33" i="2"/>
  <c r="N33" i="2"/>
  <c r="D11" i="3"/>
  <c r="D3" i="3"/>
  <c r="D9" i="3" s="1"/>
  <c r="N39" i="2"/>
  <c r="N38" i="2"/>
  <c r="N29" i="2"/>
  <c r="G33" i="2"/>
  <c r="G32" i="2"/>
  <c r="E27" i="2"/>
  <c r="G29" i="2"/>
  <c r="D16" i="3" l="1"/>
  <c r="D18" i="3" s="1"/>
  <c r="D20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Francesca Pallanca</author>
  </authors>
  <commentList>
    <comment ref="K7" authorId="0" shapeId="0" xr:uid="{0B150F1F-4E1F-4E1F-AB71-764D4C0A274C}">
      <text>
        <r>
          <rPr>
            <b/>
            <sz val="9"/>
            <color indexed="81"/>
            <rFont val="Tahoma"/>
            <family val="2"/>
          </rPr>
          <t>Francesca Pallanca:</t>
        </r>
        <r>
          <rPr>
            <sz val="9"/>
            <color indexed="81"/>
            <rFont val="Tahoma"/>
            <family val="2"/>
          </rPr>
          <t xml:space="preserve">
no per nodo</t>
        </r>
      </text>
    </comment>
  </commentList>
</comments>
</file>

<file path=xl/sharedStrings.xml><?xml version="1.0" encoding="utf-8"?>
<sst xmlns="http://schemas.openxmlformats.org/spreadsheetml/2006/main" count="76" uniqueCount="60">
  <si>
    <t>PRESTAZIONE</t>
  </si>
  <si>
    <t>DESCRIZIONE</t>
  </si>
  <si>
    <t>Quantità</t>
  </si>
  <si>
    <t>Importo stimato</t>
  </si>
  <si>
    <t>Fornitura</t>
  </si>
  <si>
    <t xml:space="preserve">Fornitura comprensiva di installazione, cablaggio e ogni altra attività necessaria alla configurazione, alla personalizzazione - ivi compresa la fornitura di Software e Licenze per consentire l'integrazione della nuova infrastruttura con quella esistente - e al collaudo di tutte le seguenti componenti </t>
  </si>
  <si>
    <t>Storage Scale-Out Powerscale H7000 </t>
  </si>
  <si>
    <t>16 </t>
  </si>
  <si>
    <t>Dell Powerswitch S5232-ON </t>
  </si>
  <si>
    <t>2 </t>
  </si>
  <si>
    <t>Dell Powerswitch Z9432F-ON </t>
  </si>
  <si>
    <t>Dell Powerswitch N3248TE-ON </t>
  </si>
  <si>
    <t>1 </t>
  </si>
  <si>
    <t>SERVIZI</t>
  </si>
  <si>
    <t>OPZIONE</t>
  </si>
  <si>
    <t>Servizi</t>
  </si>
  <si>
    <t>Fornitura comprensiva di installazione, cablaggio e ogni altra attività necessaria alla configurazione, alla personalizzazione e al collaudo delle seguenticomponenti  Storage Scale-Out Powerscale H7000 </t>
  </si>
  <si>
    <t>Software + Hardware</t>
  </si>
  <si>
    <t>Software</t>
  </si>
  <si>
    <t>Hardware</t>
  </si>
  <si>
    <t>per 40</t>
  </si>
  <si>
    <t>Manutenzione quinquennale</t>
  </si>
  <si>
    <t>Importo per ciascun H7000</t>
  </si>
  <si>
    <t>Importo annuo per ciascun H7000</t>
  </si>
  <si>
    <t>anni</t>
  </si>
  <si>
    <t>QUANTITA' FISSA</t>
  </si>
  <si>
    <t>QUANTITA' opzionale</t>
  </si>
  <si>
    <t>TOTALE PARTE FISSA</t>
  </si>
  <si>
    <t>Quinto d'obbligo</t>
  </si>
  <si>
    <t>TOTALE PARTE OPZIONALE</t>
  </si>
  <si>
    <t xml:space="preserve">TOTALE </t>
  </si>
  <si>
    <t xml:space="preserve">Garanzia delle componenti acquistate per 3 anni che comprende a titolo esemplificativo ma non esaustivo le seguenti attività
- Servizio di assistenza risoluzione dei guasti hardware e software 
- Sostituzione dei componenti guasti e supporto tecnico in loco
- Monitoraggio e allertamento remoto proattivo 
- Aggiornamento software e supporto specialistico </t>
  </si>
  <si>
    <t xml:space="preserve">Servizi per la durata di 3 anni finalizzati al supporto della Fondazione HT nella gestione delle soluzioni tecnologiche DELL in uso ed in particolare:
- Servizio di  Designated Support Engineer (DSE)
- Servizio di supporto sistemistico-infrastrutturale 
- Servizio di formazione
- Servizio di residenza
- Servizio di “Service Account Management”  
- Servizio di “Project Management”  
- Servizio di assessment  
 </t>
  </si>
  <si>
    <t>Fornitura di componenti facenti parte dell'architettura Powerscale comprensivo di garanzia pari a 3  anni</t>
  </si>
  <si>
    <t>nodi</t>
  </si>
  <si>
    <t>DURATA GARANZIA</t>
  </si>
  <si>
    <t>IMPORTO GARANZIA</t>
  </si>
  <si>
    <t>Estensione garanzia di 2 anni relativa ai XX nodi di parte fissa</t>
  </si>
  <si>
    <t>Estensione garanzia di 2 anni relativa ai XX nodi di parte opzionale</t>
  </si>
  <si>
    <t>Oneri per la sicurezza da interferenze non soggetti a ribasso</t>
  </si>
  <si>
    <t>Importo Offerto</t>
  </si>
  <si>
    <t>Importo Base Gara</t>
  </si>
  <si>
    <t>Prezzo Unitario Offerto</t>
  </si>
  <si>
    <t xml:space="preserve">Fornitura di Powerscale H7000 comprensiva dei Powerswitch, dei  Software e delle Licenze necessari per l'integrazione della nuova infrastruttura con quella esistente. 
La Fornitura include installazione, cablaggio e ogni altra attività necessaria alla configurazione, alla personalizzazione e al collaudo.
</t>
  </si>
  <si>
    <t>Quantità
(n.)</t>
  </si>
  <si>
    <t>Durata
(mesi)</t>
  </si>
  <si>
    <t>Da compilare a cura OE</t>
  </si>
  <si>
    <t xml:space="preserve">costi aziendali relativi alla salute ed alla sicurezza </t>
  </si>
  <si>
    <t>IMPORTO OFFERTO</t>
  </si>
  <si>
    <t>Di cui</t>
  </si>
  <si>
    <t>costi della manodopera</t>
  </si>
  <si>
    <t>In caso di RTI o Consorzio non ancora costituito, detta offerta dovrà essere sottoscritta dai legali rappresentanti di tutti i soggetti raggruppanda. In caso di RTI già costituito, l'offerta dovrà essere sottoscritta dal legale rappresentante/procuratore del soggetto mandatario. In caso di Consorzio, l’offerta dovrà essere sottoscritta dal legale rappresentate del Consorzio medesimo</t>
  </si>
  <si>
    <t xml:space="preserve">Garanzia e manutenzione per 60 mesi che comprende a titolo esemplificativo ma non esaustivo le seguenti attività:
•	Servizio di assistenza risoluzione dei guasti hardware e software
•	Sostituzione dei componenti guasti e supporto tecnico in loco 
•	Monitoraggio e allertamento remoto proattivo
•	Aggiornamento software e supporto specialistico  </t>
  </si>
  <si>
    <t>Servizi per la durata di 12 mesi finalizzati al supporto della Fondazione HT nella gestione delle soluzioni tecnologiche DELL in uso ed in particolare:
•	Servizio di Designated Support Engineer (DSE)
•	Servizio di Supporto Sistemistico-Infrastrutturale
•	Servizio di Residenza</t>
  </si>
  <si>
    <t>Servizi per la durata di 36 mesi finalizzati al supporto della Fondazione HT nella gestione delle soluzioni tecnologiche DELL in uso ed in particolare:
•	Servizio di “Service Account Management”</t>
  </si>
  <si>
    <t xml:space="preserve">IL SOTTOSCRITTO  </t>
  </si>
  <si>
    <t xml:space="preserve">NELLA SUA QUALITA' DI </t>
  </si>
  <si>
    <t xml:space="preserve">IN NOME DEL CONCORRENTE </t>
  </si>
  <si>
    <t xml:space="preserve">CON SEDE LEGALE IN </t>
  </si>
  <si>
    <t xml:space="preserve">SOGGETTO CHE PARTECIPA ALLA GARA IN QUALITA' DI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</si>
</sst>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10]_-;\-* #,##0.00\ [$€-410]_-;_-* &quot;-&quot;??\ [$€-410]_-;_-@_-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theme="1"/>
      <name val="Aptos Narrow"/>
      <family val="2"/>
      <scheme val="minor"/>
    </font>
    <font>
      <sz val="8"/>
      <color theme="1"/>
      <name val="Arial"/>
      <family val="2"/>
    </font>
    <font>
      <sz val="9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164" fontId="0" fillId="0" borderId="0" xfId="0" applyNumberFormat="1"/>
    <xf numFmtId="0" fontId="2" fillId="0" borderId="0" xfId="0" applyFont="1" applyAlignment="1">
      <alignment horizontal="left" wrapText="1"/>
    </xf>
    <xf numFmtId="164" fontId="2" fillId="0" borderId="0" xfId="0" applyNumberFormat="1" applyFont="1"/>
    <xf numFmtId="0" fontId="0" fillId="2" borderId="0" xfId="0" applyFill="1"/>
    <xf numFmtId="164" fontId="0" fillId="0" borderId="1" xfId="0" applyNumberFormat="1" applyBorder="1"/>
    <xf numFmtId="0" fontId="0" fillId="0" borderId="0" xfId="0" applyAlignment="1">
      <alignment wrapText="1"/>
    </xf>
    <xf numFmtId="0" fontId="2" fillId="0" borderId="0" xfId="0" applyFont="1"/>
    <xf numFmtId="0" fontId="7" fillId="0" borderId="0" xfId="0" applyFont="1"/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4" fontId="0" fillId="0" borderId="3" xfId="0" applyNumberFormat="1" applyBorder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164" fontId="0" fillId="0" borderId="1" xfId="1" applyNumberFormat="1" applyFont="1" applyBorder="1" applyAlignment="1">
      <alignment horizontal="right" vertical="center"/>
    </xf>
    <xf numFmtId="0" fontId="0" fillId="3" borderId="0" xfId="0" applyFill="1"/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right" vertical="center"/>
    </xf>
    <xf numFmtId="164" fontId="2" fillId="0" borderId="4" xfId="0" applyNumberFormat="1" applyFont="1" applyBorder="1" applyAlignment="1">
      <alignment horizontal="right" vertical="center"/>
    </xf>
    <xf numFmtId="0" fontId="8" fillId="0" borderId="0" xfId="0" applyFont="1" applyAlignment="1">
      <alignment horizontal="left" wrapText="1"/>
    </xf>
    <xf numFmtId="0" fontId="2" fillId="4" borderId="3" xfId="0" applyFont="1" applyFill="1" applyBorder="1" applyAlignment="1">
      <alignment horizontal="left" vertical="center" wrapText="1"/>
    </xf>
    <xf numFmtId="0" fontId="0" fillId="4" borderId="7" xfId="0" applyFill="1" applyBorder="1" applyAlignment="1">
      <alignment horizontal="center"/>
    </xf>
    <xf numFmtId="164" fontId="0" fillId="4" borderId="4" xfId="0" applyNumberFormat="1" applyFill="1" applyBorder="1" applyAlignment="1">
      <alignment horizontal="right" vertical="center"/>
    </xf>
    <xf numFmtId="164" fontId="2" fillId="4" borderId="7" xfId="0" applyNumberFormat="1" applyFont="1" applyFill="1" applyBorder="1" applyAlignment="1">
      <alignment horizontal="right" vertical="center"/>
    </xf>
    <xf numFmtId="164" fontId="0" fillId="3" borderId="3" xfId="0" applyNumberFormat="1" applyFill="1" applyBorder="1" applyAlignment="1" applyProtection="1">
      <alignment horizontal="right" vertical="center"/>
      <protection locked="0"/>
    </xf>
    <xf numFmtId="164" fontId="0" fillId="3" borderId="1" xfId="0" applyNumberFormat="1" applyFill="1" applyBorder="1" applyAlignment="1" applyProtection="1">
      <alignment horizontal="right" vertical="center"/>
      <protection locked="0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4" fontId="0" fillId="0" borderId="2" xfId="1" applyNumberFormat="1" applyFont="1" applyBorder="1" applyAlignment="1">
      <alignment horizontal="center" vertical="center"/>
    </xf>
    <xf numFmtId="164" fontId="0" fillId="0" borderId="5" xfId="1" applyNumberFormat="1" applyFont="1" applyBorder="1" applyAlignment="1">
      <alignment horizontal="center" vertical="center"/>
    </xf>
    <xf numFmtId="164" fontId="0" fillId="0" borderId="6" xfId="1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left" wrapText="1"/>
    </xf>
    <xf numFmtId="0" fontId="9" fillId="3" borderId="8" xfId="0" applyFont="1" applyFill="1" applyBorder="1" applyAlignment="1" applyProtection="1">
      <alignment horizontal="left"/>
      <protection locked="0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11</xdr:col>
      <xdr:colOff>424802</xdr:colOff>
      <xdr:row>20</xdr:row>
      <xdr:rowOff>79035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BF9638DC-FAF5-7716-8907-B7C43C1BB8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368300"/>
          <a:ext cx="7178662" cy="34064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4ECE1-A2F2-4C84-9209-998B02798ACF}">
  <dimension ref="A1:L27"/>
  <sheetViews>
    <sheetView topLeftCell="A7" workbookViewId="0">
      <selection activeCell="M14" sqref="M14"/>
    </sheetView>
  </sheetViews>
  <sheetFormatPr defaultRowHeight="14.4" x14ac:dyDescent="0.3"/>
  <cols>
    <col min="1" max="1" width="14.5546875" customWidth="1"/>
    <col min="2" max="2" width="62.6640625" customWidth="1"/>
    <col min="3" max="3" width="18.44140625" customWidth="1"/>
    <col min="4" max="4" width="18" customWidth="1"/>
  </cols>
  <sheetData>
    <row r="1" spans="1:12" ht="25.05" customHeight="1" x14ac:dyDescent="0.3">
      <c r="A1" s="1" t="s">
        <v>0</v>
      </c>
      <c r="B1" s="1" t="s">
        <v>1</v>
      </c>
      <c r="C1" s="1" t="s">
        <v>2</v>
      </c>
      <c r="D1" s="1" t="s">
        <v>3</v>
      </c>
    </row>
    <row r="2" spans="1:12" ht="72" x14ac:dyDescent="0.3">
      <c r="A2" s="40" t="s">
        <v>4</v>
      </c>
      <c r="B2" s="2" t="s">
        <v>5</v>
      </c>
      <c r="C2" s="43"/>
      <c r="D2" s="44"/>
    </row>
    <row r="3" spans="1:12" ht="25.05" customHeight="1" x14ac:dyDescent="0.3">
      <c r="A3" s="41"/>
      <c r="B3" s="3" t="s">
        <v>6</v>
      </c>
      <c r="C3" s="4" t="s">
        <v>7</v>
      </c>
      <c r="D3" s="45">
        <f>STIME!N29</f>
        <v>1419200</v>
      </c>
      <c r="F3" s="17"/>
      <c r="G3" s="17"/>
      <c r="H3" s="17"/>
      <c r="I3" s="17"/>
      <c r="J3" s="17"/>
      <c r="K3" s="17"/>
      <c r="L3" s="17"/>
    </row>
    <row r="4" spans="1:12" ht="25.05" customHeight="1" x14ac:dyDescent="0.3">
      <c r="A4" s="41"/>
      <c r="B4" s="3" t="s">
        <v>8</v>
      </c>
      <c r="C4" s="4" t="s">
        <v>9</v>
      </c>
      <c r="D4" s="46"/>
      <c r="F4" s="17"/>
      <c r="G4" s="17"/>
      <c r="H4" s="17"/>
      <c r="I4" s="17"/>
      <c r="J4" s="17"/>
      <c r="K4" s="17"/>
      <c r="L4" s="17"/>
    </row>
    <row r="5" spans="1:12" ht="25.05" customHeight="1" x14ac:dyDescent="0.3">
      <c r="A5" s="41"/>
      <c r="B5" s="3" t="s">
        <v>10</v>
      </c>
      <c r="C5" s="4" t="s">
        <v>9</v>
      </c>
      <c r="D5" s="46"/>
      <c r="F5" s="17"/>
      <c r="G5" s="17"/>
      <c r="H5" s="17"/>
      <c r="I5" s="17"/>
      <c r="J5" s="17"/>
      <c r="K5" s="17"/>
      <c r="L5" s="17"/>
    </row>
    <row r="6" spans="1:12" ht="25.05" customHeight="1" x14ac:dyDescent="0.3">
      <c r="A6" s="42"/>
      <c r="B6" s="3" t="s">
        <v>11</v>
      </c>
      <c r="C6" s="4" t="s">
        <v>12</v>
      </c>
      <c r="D6" s="47"/>
      <c r="F6" s="17"/>
      <c r="G6" s="17"/>
      <c r="H6" s="17"/>
      <c r="I6" s="17"/>
      <c r="J6" s="17"/>
      <c r="K6" s="17"/>
      <c r="L6" s="17"/>
    </row>
    <row r="7" spans="1:12" ht="86.4" x14ac:dyDescent="0.3">
      <c r="A7" s="40" t="s">
        <v>13</v>
      </c>
      <c r="B7" s="3" t="s">
        <v>31</v>
      </c>
      <c r="C7" s="9"/>
      <c r="D7" s="13">
        <f>STIME!S33</f>
        <v>595200</v>
      </c>
      <c r="F7" s="17"/>
      <c r="G7" s="17"/>
      <c r="H7" s="17"/>
      <c r="I7" s="17"/>
      <c r="J7" s="17"/>
      <c r="K7" s="17"/>
      <c r="L7" s="17"/>
    </row>
    <row r="8" spans="1:12" ht="129.6" customHeight="1" x14ac:dyDescent="0.3">
      <c r="A8" s="42"/>
      <c r="B8" s="10" t="s">
        <v>32</v>
      </c>
      <c r="C8" s="9"/>
      <c r="D8" s="13">
        <v>125000</v>
      </c>
      <c r="F8" s="17"/>
      <c r="G8" s="17"/>
      <c r="H8" s="17"/>
      <c r="I8" s="17"/>
      <c r="J8" s="17"/>
      <c r="K8" s="17"/>
      <c r="L8" s="17"/>
    </row>
    <row r="9" spans="1:12" ht="31.2" customHeight="1" x14ac:dyDescent="0.3">
      <c r="A9" s="6"/>
      <c r="B9" s="15" t="s">
        <v>27</v>
      </c>
      <c r="C9" s="7"/>
      <c r="D9" s="16">
        <f>SUM(D3:D8)</f>
        <v>2139400</v>
      </c>
    </row>
    <row r="10" spans="1:12" ht="25.05" customHeight="1" x14ac:dyDescent="0.3">
      <c r="B10" s="11" t="s">
        <v>14</v>
      </c>
      <c r="C10" s="7"/>
    </row>
    <row r="11" spans="1:12" ht="43.2" x14ac:dyDescent="0.3">
      <c r="A11" s="8" t="s">
        <v>4</v>
      </c>
      <c r="B11" s="2" t="s">
        <v>16</v>
      </c>
      <c r="C11" s="9">
        <v>48</v>
      </c>
      <c r="D11" s="18">
        <f>STIME!N38</f>
        <v>4257600</v>
      </c>
    </row>
    <row r="12" spans="1:12" ht="28.8" x14ac:dyDescent="0.3">
      <c r="A12" s="8"/>
      <c r="B12" s="2" t="s">
        <v>33</v>
      </c>
      <c r="C12" s="9"/>
      <c r="D12" s="18"/>
    </row>
    <row r="13" spans="1:12" x14ac:dyDescent="0.3">
      <c r="A13" s="40" t="s">
        <v>15</v>
      </c>
      <c r="B13" s="2" t="s">
        <v>37</v>
      </c>
      <c r="C13" s="9"/>
      <c r="D13" s="18"/>
    </row>
    <row r="14" spans="1:12" ht="86.4" x14ac:dyDescent="0.3">
      <c r="A14" s="41"/>
      <c r="B14" s="2" t="s">
        <v>31</v>
      </c>
      <c r="C14" s="5"/>
      <c r="D14" s="18">
        <f>STIME!S39</f>
        <v>1785600</v>
      </c>
    </row>
    <row r="15" spans="1:12" x14ac:dyDescent="0.3">
      <c r="A15" s="42"/>
      <c r="B15" s="2" t="s">
        <v>38</v>
      </c>
      <c r="C15" s="5"/>
      <c r="D15" s="18"/>
    </row>
    <row r="16" spans="1:12" ht="25.05" customHeight="1" x14ac:dyDescent="0.3">
      <c r="B16" s="15" t="s">
        <v>29</v>
      </c>
      <c r="C16" s="7"/>
      <c r="D16" s="16">
        <f>SUM(D11:D14)</f>
        <v>6043200</v>
      </c>
    </row>
    <row r="17" spans="2:4" ht="25.05" customHeight="1" x14ac:dyDescent="0.3"/>
    <row r="18" spans="2:4" ht="25.05" customHeight="1" x14ac:dyDescent="0.3">
      <c r="B18" s="19" t="s">
        <v>28</v>
      </c>
      <c r="D18" s="14">
        <f>0.2*(D9+D16)</f>
        <v>1636520</v>
      </c>
    </row>
    <row r="19" spans="2:4" ht="25.05" customHeight="1" x14ac:dyDescent="0.3"/>
    <row r="20" spans="2:4" ht="25.05" customHeight="1" x14ac:dyDescent="0.35">
      <c r="B20" s="21" t="s">
        <v>30</v>
      </c>
      <c r="C20" s="20"/>
      <c r="D20" s="16">
        <f>D9+D16+D18</f>
        <v>9819120</v>
      </c>
    </row>
    <row r="21" spans="2:4" ht="25.05" customHeight="1" x14ac:dyDescent="0.3"/>
    <row r="22" spans="2:4" ht="25.05" customHeight="1" x14ac:dyDescent="0.3"/>
    <row r="23" spans="2:4" ht="25.05" customHeight="1" x14ac:dyDescent="0.3"/>
    <row r="24" spans="2:4" ht="25.05" customHeight="1" x14ac:dyDescent="0.3"/>
    <row r="25" spans="2:4" ht="25.05" customHeight="1" x14ac:dyDescent="0.3"/>
    <row r="26" spans="2:4" ht="19.95" customHeight="1" x14ac:dyDescent="0.3"/>
    <row r="27" spans="2:4" ht="19.95" customHeight="1" x14ac:dyDescent="0.3"/>
  </sheetData>
  <mergeCells count="5">
    <mergeCell ref="A2:A6"/>
    <mergeCell ref="C2:D2"/>
    <mergeCell ref="D3:D6"/>
    <mergeCell ref="A7:A8"/>
    <mergeCell ref="A13:A15"/>
  </mergeCells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7102C-14D2-4E24-BACD-3F39F5B220B4}">
  <dimension ref="B25:U39"/>
  <sheetViews>
    <sheetView topLeftCell="A13" workbookViewId="0">
      <selection activeCell="O23" sqref="O23"/>
    </sheetView>
  </sheetViews>
  <sheetFormatPr defaultRowHeight="14.4" x14ac:dyDescent="0.3"/>
  <cols>
    <col min="5" max="5" width="14.44140625" bestFit="1" customWidth="1"/>
    <col min="7" max="7" width="12.77734375" bestFit="1" customWidth="1"/>
    <col min="13" max="13" width="11.77734375" bestFit="1" customWidth="1"/>
    <col min="14" max="14" width="14.44140625" bestFit="1" customWidth="1"/>
    <col min="15" max="15" width="16.109375" customWidth="1"/>
    <col min="18" max="18" width="5" customWidth="1"/>
    <col min="19" max="19" width="18.33203125" customWidth="1"/>
  </cols>
  <sheetData>
    <row r="25" spans="2:21" x14ac:dyDescent="0.3">
      <c r="B25" t="s">
        <v>18</v>
      </c>
      <c r="E25" s="14">
        <v>2269121</v>
      </c>
    </row>
    <row r="26" spans="2:21" x14ac:dyDescent="0.3">
      <c r="B26" t="s">
        <v>19</v>
      </c>
      <c r="E26" s="14">
        <v>1281576</v>
      </c>
    </row>
    <row r="27" spans="2:21" x14ac:dyDescent="0.3">
      <c r="B27" t="s">
        <v>17</v>
      </c>
      <c r="E27" s="14">
        <f>E25+E26</f>
        <v>3550697</v>
      </c>
      <c r="G27" t="s">
        <v>20</v>
      </c>
      <c r="N27" t="s">
        <v>25</v>
      </c>
      <c r="P27" t="s">
        <v>35</v>
      </c>
      <c r="S27" t="s">
        <v>36</v>
      </c>
      <c r="T27" t="s">
        <v>35</v>
      </c>
    </row>
    <row r="28" spans="2:21" x14ac:dyDescent="0.3">
      <c r="E28" s="14"/>
      <c r="N28">
        <v>16</v>
      </c>
      <c r="O28" t="s">
        <v>34</v>
      </c>
      <c r="P28">
        <v>5</v>
      </c>
      <c r="Q28" t="s">
        <v>24</v>
      </c>
      <c r="T28">
        <v>3</v>
      </c>
      <c r="U28" t="s">
        <v>24</v>
      </c>
    </row>
    <row r="29" spans="2:21" x14ac:dyDescent="0.3">
      <c r="E29" s="14"/>
      <c r="G29" s="14">
        <f>E27/40</f>
        <v>88767.425000000003</v>
      </c>
      <c r="I29" t="s">
        <v>22</v>
      </c>
      <c r="M29" s="14">
        <v>88700</v>
      </c>
      <c r="N29" s="14">
        <f>M29*N28</f>
        <v>1419200</v>
      </c>
    </row>
    <row r="30" spans="2:21" x14ac:dyDescent="0.3">
      <c r="M30" s="14"/>
    </row>
    <row r="31" spans="2:21" x14ac:dyDescent="0.3">
      <c r="B31" t="s">
        <v>21</v>
      </c>
      <c r="E31" s="14">
        <v>2489590</v>
      </c>
      <c r="M31" s="14"/>
    </row>
    <row r="32" spans="2:21" x14ac:dyDescent="0.3">
      <c r="G32" s="14">
        <f>E31/5</f>
        <v>497918</v>
      </c>
      <c r="M32" s="14"/>
    </row>
    <row r="33" spans="7:21" x14ac:dyDescent="0.3">
      <c r="G33" s="14">
        <f>G32/40</f>
        <v>12447.95</v>
      </c>
      <c r="I33" t="s">
        <v>23</v>
      </c>
      <c r="M33" s="14">
        <v>12400</v>
      </c>
      <c r="N33" s="14">
        <f>M33*N28*P28</f>
        <v>992000</v>
      </c>
      <c r="O33" s="14">
        <f>N33/5</f>
        <v>198400</v>
      </c>
      <c r="S33" s="14">
        <f>N28*M33*T28</f>
        <v>595200</v>
      </c>
    </row>
    <row r="34" spans="7:21" x14ac:dyDescent="0.3">
      <c r="M34" s="14"/>
    </row>
    <row r="36" spans="7:21" x14ac:dyDescent="0.3">
      <c r="N36" t="s">
        <v>26</v>
      </c>
      <c r="P36" t="s">
        <v>35</v>
      </c>
      <c r="T36" t="s">
        <v>35</v>
      </c>
    </row>
    <row r="37" spans="7:21" x14ac:dyDescent="0.3">
      <c r="N37">
        <v>48</v>
      </c>
      <c r="O37" t="s">
        <v>34</v>
      </c>
      <c r="P37">
        <v>5</v>
      </c>
      <c r="Q37" t="s">
        <v>24</v>
      </c>
      <c r="T37">
        <v>3</v>
      </c>
      <c r="U37" t="s">
        <v>24</v>
      </c>
    </row>
    <row r="38" spans="7:21" x14ac:dyDescent="0.3">
      <c r="I38" t="s">
        <v>4</v>
      </c>
      <c r="N38" s="14">
        <f>M29*N37</f>
        <v>4257600</v>
      </c>
    </row>
    <row r="39" spans="7:21" x14ac:dyDescent="0.3">
      <c r="I39" t="s">
        <v>15</v>
      </c>
      <c r="N39" s="14">
        <f>M33*N37*P37</f>
        <v>2976000</v>
      </c>
      <c r="S39" s="14">
        <f>M33*N37*T37</f>
        <v>1785600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44BBB-44D1-4040-B406-C87190465953}">
  <sheetPr>
    <pageSetUpPr fitToPage="1"/>
  </sheetPr>
  <dimension ref="A1:L19"/>
  <sheetViews>
    <sheetView showGridLines="0" tabSelected="1" zoomScaleNormal="100" workbookViewId="0">
      <selection activeCell="G6" sqref="G6"/>
    </sheetView>
  </sheetViews>
  <sheetFormatPr defaultRowHeight="14.4" x14ac:dyDescent="0.3"/>
  <cols>
    <col min="1" max="1" width="14.5546875" customWidth="1"/>
    <col min="2" max="2" width="62.6640625" customWidth="1"/>
    <col min="3" max="4" width="19.44140625" customWidth="1"/>
    <col min="5" max="6" width="18.44140625" customWidth="1"/>
    <col min="7" max="7" width="18" customWidth="1"/>
    <col min="11" max="11" width="14.44140625" bestFit="1" customWidth="1"/>
  </cols>
  <sheetData>
    <row r="1" spans="1:12" ht="25.05" customHeight="1" x14ac:dyDescent="0.3">
      <c r="B1" s="49" t="s">
        <v>55</v>
      </c>
      <c r="C1" s="49"/>
      <c r="D1" s="49"/>
    </row>
    <row r="2" spans="1:12" ht="25.05" customHeight="1" x14ac:dyDescent="0.3">
      <c r="B2" s="49" t="s">
        <v>56</v>
      </c>
      <c r="C2" s="49"/>
      <c r="D2" s="49"/>
    </row>
    <row r="3" spans="1:12" ht="25.05" customHeight="1" x14ac:dyDescent="0.3">
      <c r="B3" s="49" t="s">
        <v>57</v>
      </c>
      <c r="C3" s="49"/>
      <c r="D3" s="49"/>
    </row>
    <row r="4" spans="1:12" ht="25.05" customHeight="1" x14ac:dyDescent="0.3">
      <c r="B4" s="49" t="s">
        <v>58</v>
      </c>
      <c r="C4" s="49"/>
      <c r="D4" s="49"/>
    </row>
    <row r="5" spans="1:12" ht="25.05" customHeight="1" x14ac:dyDescent="0.3">
      <c r="B5" s="49" t="s">
        <v>59</v>
      </c>
      <c r="C5" s="49"/>
      <c r="D5" s="49"/>
    </row>
    <row r="6" spans="1:12" ht="25.05" customHeight="1" x14ac:dyDescent="0.3">
      <c r="B6" s="48" t="s">
        <v>51</v>
      </c>
      <c r="C6" s="48"/>
      <c r="D6" s="48"/>
    </row>
    <row r="7" spans="1:12" ht="25.05" customHeight="1" x14ac:dyDescent="0.3">
      <c r="B7" s="48"/>
      <c r="C7" s="48"/>
      <c r="D7" s="48"/>
    </row>
    <row r="8" spans="1:12" x14ac:dyDescent="0.3">
      <c r="B8" s="33"/>
      <c r="C8" s="33"/>
      <c r="D8" s="33"/>
    </row>
    <row r="9" spans="1:12" ht="34.799999999999997" customHeight="1" x14ac:dyDescent="0.3">
      <c r="A9" s="1" t="s">
        <v>0</v>
      </c>
      <c r="B9" s="1" t="s">
        <v>1</v>
      </c>
      <c r="C9" s="25" t="s">
        <v>44</v>
      </c>
      <c r="D9" s="25" t="s">
        <v>45</v>
      </c>
      <c r="E9" s="25" t="s">
        <v>42</v>
      </c>
      <c r="F9" s="1" t="s">
        <v>40</v>
      </c>
      <c r="G9" s="1" t="s">
        <v>41</v>
      </c>
      <c r="I9" s="29"/>
      <c r="J9" t="s">
        <v>46</v>
      </c>
    </row>
    <row r="10" spans="1:12" ht="86.4" x14ac:dyDescent="0.3">
      <c r="A10" s="8" t="s">
        <v>4</v>
      </c>
      <c r="B10" s="2" t="s">
        <v>43</v>
      </c>
      <c r="C10" s="22">
        <v>16</v>
      </c>
      <c r="D10" s="22"/>
      <c r="E10" s="38"/>
      <c r="F10" s="26">
        <f>C10*E10</f>
        <v>0</v>
      </c>
      <c r="G10" s="27">
        <v>1625189.53</v>
      </c>
    </row>
    <row r="11" spans="1:12" ht="103.8" customHeight="1" x14ac:dyDescent="0.3">
      <c r="A11" s="40" t="s">
        <v>15</v>
      </c>
      <c r="B11" s="3" t="s">
        <v>52</v>
      </c>
      <c r="C11" s="12">
        <v>16</v>
      </c>
      <c r="D11" s="12">
        <v>60</v>
      </c>
      <c r="E11" s="39"/>
      <c r="F11" s="27">
        <f>C11*D11*E11</f>
        <v>0</v>
      </c>
      <c r="G11" s="28">
        <v>456771.15</v>
      </c>
    </row>
    <row r="12" spans="1:12" ht="103.8" customHeight="1" x14ac:dyDescent="0.3">
      <c r="A12" s="41"/>
      <c r="B12" s="3" t="s">
        <v>53</v>
      </c>
      <c r="C12" s="12"/>
      <c r="D12" s="12">
        <v>12</v>
      </c>
      <c r="E12" s="39"/>
      <c r="F12" s="27">
        <f>D12*E12</f>
        <v>0</v>
      </c>
      <c r="G12" s="45">
        <v>53682.6</v>
      </c>
    </row>
    <row r="13" spans="1:12" ht="57" customHeight="1" x14ac:dyDescent="0.3">
      <c r="A13" s="42"/>
      <c r="B13" s="23" t="s">
        <v>54</v>
      </c>
      <c r="C13" s="12"/>
      <c r="D13" s="12">
        <v>36</v>
      </c>
      <c r="E13" s="39"/>
      <c r="F13" s="27">
        <f>D13*E13</f>
        <v>0</v>
      </c>
      <c r="G13" s="47"/>
      <c r="L13" s="17"/>
    </row>
    <row r="14" spans="1:12" ht="33" customHeight="1" x14ac:dyDescent="0.3">
      <c r="A14" s="6"/>
      <c r="B14" s="23" t="s">
        <v>39</v>
      </c>
      <c r="C14" s="9"/>
      <c r="D14" s="9"/>
      <c r="E14" s="27"/>
      <c r="F14" s="27">
        <v>1193.2</v>
      </c>
      <c r="G14" s="28">
        <v>1193.2</v>
      </c>
      <c r="L14" s="17"/>
    </row>
    <row r="15" spans="1:12" ht="31.2" customHeight="1" x14ac:dyDescent="0.3">
      <c r="A15" s="6"/>
      <c r="B15" s="34" t="s">
        <v>48</v>
      </c>
      <c r="C15" s="35"/>
      <c r="D15" s="35"/>
      <c r="E15" s="36"/>
      <c r="F15" s="37">
        <f>SUM(F10:F14)</f>
        <v>1193.2</v>
      </c>
      <c r="G15" s="36"/>
    </row>
    <row r="16" spans="1:12" ht="31.2" customHeight="1" x14ac:dyDescent="0.3">
      <c r="A16" s="6"/>
      <c r="B16" s="23" t="s">
        <v>49</v>
      </c>
      <c r="C16" s="24"/>
      <c r="D16" s="30"/>
      <c r="E16" s="31"/>
      <c r="F16" s="31"/>
      <c r="G16" s="32"/>
    </row>
    <row r="17" spans="1:7" ht="31.2" customHeight="1" x14ac:dyDescent="0.3">
      <c r="A17" s="6"/>
      <c r="B17" s="23" t="s">
        <v>50</v>
      </c>
      <c r="C17" s="9"/>
      <c r="D17" s="9"/>
      <c r="E17" s="27"/>
      <c r="F17" s="39"/>
      <c r="G17" s="28">
        <v>14249.02</v>
      </c>
    </row>
    <row r="18" spans="1:7" ht="31.2" customHeight="1" x14ac:dyDescent="0.3">
      <c r="A18" s="6"/>
      <c r="B18" s="23" t="s">
        <v>47</v>
      </c>
      <c r="C18" s="9"/>
      <c r="D18" s="9"/>
      <c r="E18" s="27"/>
      <c r="F18" s="39"/>
      <c r="G18" s="28"/>
    </row>
    <row r="19" spans="1:7" ht="187.2" customHeight="1" x14ac:dyDescent="0.3">
      <c r="A19" s="6"/>
      <c r="B19" s="15"/>
      <c r="C19" s="7"/>
      <c r="D19" s="7"/>
      <c r="E19" s="7"/>
      <c r="F19" s="7"/>
      <c r="G19" s="16"/>
    </row>
  </sheetData>
  <sheetProtection sheet="1" objects="1" scenarios="1"/>
  <mergeCells count="8">
    <mergeCell ref="G12:G13"/>
    <mergeCell ref="B6:D7"/>
    <mergeCell ref="A11:A13"/>
    <mergeCell ref="B1:D1"/>
    <mergeCell ref="B2:D2"/>
    <mergeCell ref="B3:D3"/>
    <mergeCell ref="B4:D4"/>
    <mergeCell ref="B5:D5"/>
  </mergeCells>
  <dataValidations disablePrompts="1" count="1">
    <dataValidation type="decimal" errorStyle="warning" allowBlank="1" showInputMessage="1" showErrorMessage="1" error="Importo superiore alla Base d'asta" sqref="F15" xr:uid="{5164E36A-320B-4AC3-BEB4-6E0751596B6A}">
      <formula1>0</formula1>
      <formula2>2136836.48</formula2>
    </dataValidation>
  </dataValidations>
  <pageMargins left="0.70866141732283472" right="0.70866141732283472" top="0.74803149606299213" bottom="0.74803149606299213" header="0.31496062992125984" footer="0.31496062992125984"/>
  <pageSetup paperSize="8" scale="91" orientation="landscape" horizontalDpi="1200" verticalDpi="1200" r:id="rId1"/>
  <headerFooter>
    <oddHeader xml:space="preserve">&amp;CHT_2024_460  FORNITURA DI UN’INFRASTRUTTURA STORAGE SCALE-OUT IN ALTA AFFIDABILITÀ IN AMBITO LIFE SCIENCE, COMPRENSIVA DEI SERVIZI PROFESSIONALI DI INSTALLAZIONE, CONFIGURAZIONE, OTTIMIZZAZIONE, FORMAZIONE, GARANZIA E ASSISTENZA  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409FBDB9249C4BB4DDD526A0774A3A" ma:contentTypeVersion="21" ma:contentTypeDescription="Create a new document." ma:contentTypeScope="" ma:versionID="5e8dab9d62e196dec4ffb6ec0a62514e">
  <xsd:schema xmlns:xsd="http://www.w3.org/2001/XMLSchema" xmlns:xs="http://www.w3.org/2001/XMLSchema" xmlns:p="http://schemas.microsoft.com/office/2006/metadata/properties" xmlns:ns1="http://schemas.microsoft.com/sharepoint/v3" xmlns:ns2="bbc98045-3ada-4f84-8af5-a87014da0fa5" xmlns:ns3="4bfa12da-0f79-4fad-bf94-6b6c5a875085" targetNamespace="http://schemas.microsoft.com/office/2006/metadata/properties" ma:root="true" ma:fieldsID="c1adf61cde010bcac5ca27edc6f0fd25" ns1:_="" ns2:_="" ns3:_="">
    <xsd:import namespace="http://schemas.microsoft.com/sharepoint/v3"/>
    <xsd:import namespace="bbc98045-3ada-4f84-8af5-a87014da0fa5"/>
    <xsd:import namespace="4bfa12da-0f79-4fad-bf94-6b6c5a87508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_Flow_SignoffStatu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1:_ip_UnifiedCompliancePolicyProperties" minOccurs="0"/>
                <xsd:element ref="ns1:_ip_UnifiedCompliancePolicyUIActio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3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4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c98045-3ada-4f84-8af5-a87014da0f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_Flow_SignoffStatus" ma:index="18" nillable="true" ma:displayName="Sign-off status" ma:internalName="Sign_x002d_off_x0020_status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32b2d2bc-131c-40be-a916-a7698da2b8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fa12da-0f79-4fad-bf94-6b6c5a875085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cbb41b9f-c7bb-4401-a5bd-ba3357052903}" ma:internalName="TaxCatchAll" ma:showField="CatchAllData" ma:web="4bfa12da-0f79-4fad-bf94-6b6c5a8750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Flow_SignoffStatus xmlns="bbc98045-3ada-4f84-8af5-a87014da0fa5" xsi:nil="true"/>
    <_ip_UnifiedCompliancePolicyProperties xmlns="http://schemas.microsoft.com/sharepoint/v3" xsi:nil="true"/>
    <lcf76f155ced4ddcb4097134ff3c332f xmlns="bbc98045-3ada-4f84-8af5-a87014da0fa5">
      <Terms xmlns="http://schemas.microsoft.com/office/infopath/2007/PartnerControls"/>
    </lcf76f155ced4ddcb4097134ff3c332f>
    <TaxCatchAll xmlns="4bfa12da-0f79-4fad-bf94-6b6c5a87508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4642C93-105C-4283-A301-75E26CE91B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bc98045-3ada-4f84-8af5-a87014da0fa5"/>
    <ds:schemaRef ds:uri="4bfa12da-0f79-4fad-bf94-6b6c5a87508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53213F3-BA2D-469C-A86C-68B1B478B5C5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bbc98045-3ada-4f84-8af5-a87014da0fa5"/>
    <ds:schemaRef ds:uri="4bfa12da-0f79-4fad-bf94-6b6c5a875085"/>
  </ds:schemaRefs>
</ds:datastoreItem>
</file>

<file path=customXml/itemProps3.xml><?xml version="1.0" encoding="utf-8"?>
<ds:datastoreItem xmlns:ds="http://schemas.openxmlformats.org/officeDocument/2006/customXml" ds:itemID="{C0C2A121-DFCC-4D4C-8AA6-DE5BBBAC94C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Oggetto 3Y</vt:lpstr>
      <vt:lpstr>STIME</vt:lpstr>
      <vt:lpstr>Offerta Economica</vt:lpstr>
      <vt:lpstr>'Offerta Economica'!Area_stampa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 Pallanca</dc:creator>
  <cp:lastModifiedBy>Francesca Pallanca</cp:lastModifiedBy>
  <cp:lastPrinted>2025-06-25T06:47:49Z</cp:lastPrinted>
  <dcterms:created xsi:type="dcterms:W3CDTF">2025-03-25T11:23:19Z</dcterms:created>
  <dcterms:modified xsi:type="dcterms:W3CDTF">2025-06-25T06:48:03Z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0x010100C8409FBDB9249C4BB4DDD526A0774A3A</vt:lpwstr>
  </property>
  <property fmtid="{D5CDD505-2E9C-101B-9397-08002B2CF9AE}" pid="3" name="MediaServiceImageTags">
    <vt:lpwstr/>
  </property>
</Properties>
</file>